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3 únor 2021\!CD CIHELNÍ\ROZPOCTY\"/>
    </mc:Choice>
  </mc:AlternateContent>
  <bookViews>
    <workbookView xWindow="0" yWindow="0" windowWidth="0" windowHeight="0"/>
  </bookViews>
  <sheets>
    <sheet name="Rekapitulace stavby" sheetId="1" r:id="rId1"/>
    <sheet name="001 - Pomůcky učebna info..." sheetId="2" r:id="rId2"/>
    <sheet name="002 - Pomůcky jazyková uč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Pomůcky učebna info...'!$C$121:$K$125</definedName>
    <definedName name="_xlnm.Print_Area" localSheetId="1">'001 - Pomůcky učebna info...'!$C$82:$J$101,'001 - Pomůcky učebna info...'!$C$107:$K$125</definedName>
    <definedName name="_xlnm.Print_Titles" localSheetId="1">'001 - Pomůcky učebna info...'!$121:$121</definedName>
    <definedName name="_xlnm._FilterDatabase" localSheetId="2" hidden="1">'002 - Pomůcky jazyková uč...'!$C$120:$K$130</definedName>
    <definedName name="_xlnm.Print_Area" localSheetId="2">'002 - Pomůcky jazyková uč...'!$C$82:$J$100,'002 - Pomůcky jazyková uč...'!$C$106:$K$130</definedName>
    <definedName name="_xlnm.Print_Titles" localSheetId="2">'002 - Pomůcky jazyková uč...'!$120:$120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93"/>
  <c r="J16"/>
  <c r="J14"/>
  <c r="J115"/>
  <c r="E7"/>
  <c r="E109"/>
  <c i="2" r="J39"/>
  <c r="J38"/>
  <c i="1" r="AY96"/>
  <c i="2" r="J37"/>
  <c i="1" r="AX96"/>
  <c i="2" r="BI125"/>
  <c r="BH125"/>
  <c r="BG125"/>
  <c r="BF125"/>
  <c r="T125"/>
  <c r="T124"/>
  <c r="T123"/>
  <c r="T122"/>
  <c r="R125"/>
  <c r="R124"/>
  <c r="R123"/>
  <c r="R122"/>
  <c r="P125"/>
  <c r="P124"/>
  <c r="P123"/>
  <c r="P122"/>
  <c i="1" r="AU96"/>
  <c i="2"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116"/>
  <c r="E7"/>
  <c r="E85"/>
  <c i="1" r="L90"/>
  <c r="AM90"/>
  <c r="AM89"/>
  <c r="L89"/>
  <c r="AM87"/>
  <c r="L87"/>
  <c r="L85"/>
  <c r="L84"/>
  <c i="3" r="J125"/>
  <c r="BK123"/>
  <c i="2" r="J125"/>
  <c i="1" r="AS95"/>
  <c i="3" r="BK129"/>
  <c r="J129"/>
  <c r="BK127"/>
  <c r="J127"/>
  <c r="BK125"/>
  <c r="J123"/>
  <c i="2" r="BK125"/>
  <c r="F39"/>
  <c i="1" r="BD96"/>
  <c i="2" r="F38"/>
  <c i="1" r="BC96"/>
  <c i="2" r="F37"/>
  <c i="1" r="BB96"/>
  <c i="2" r="J36"/>
  <c i="1" r="AW96"/>
  <c i="3" l="1" r="BK122"/>
  <c r="J122"/>
  <c r="J99"/>
  <c r="P122"/>
  <c r="P121"/>
  <c i="1" r="AU97"/>
  <c i="3" r="R122"/>
  <c r="R121"/>
  <c r="T122"/>
  <c r="T121"/>
  <c i="2" r="J91"/>
  <c r="J93"/>
  <c r="J94"/>
  <c r="E110"/>
  <c r="BE125"/>
  <c i="3" r="E85"/>
  <c r="J91"/>
  <c r="F94"/>
  <c r="J94"/>
  <c r="F117"/>
  <c r="BE123"/>
  <c r="BE125"/>
  <c r="BE127"/>
  <c r="BE129"/>
  <c i="2" r="F93"/>
  <c r="F94"/>
  <c r="BK124"/>
  <c r="J124"/>
  <c r="J100"/>
  <c i="3" r="J93"/>
  <c r="F36"/>
  <c i="1" r="BA97"/>
  <c i="3" r="J36"/>
  <c i="1" r="AW97"/>
  <c i="3" r="F37"/>
  <c i="1" r="BB97"/>
  <c r="BB95"/>
  <c r="AX95"/>
  <c i="3" r="F38"/>
  <c i="1" r="BC97"/>
  <c r="BC95"/>
  <c r="AY95"/>
  <c i="3" r="F39"/>
  <c i="1" r="BD97"/>
  <c r="BD95"/>
  <c r="BD94"/>
  <c r="W33"/>
  <c r="AU95"/>
  <c r="AU94"/>
  <c i="2" r="J35"/>
  <c i="1" r="AV96"/>
  <c r="AT96"/>
  <c i="2" r="F36"/>
  <c i="1" r="BA96"/>
  <c r="AS94"/>
  <c i="2" l="1" r="BK123"/>
  <c r="J123"/>
  <c r="J99"/>
  <c i="3" r="BK121"/>
  <c r="J121"/>
  <c r="J98"/>
  <c i="2" r="F35"/>
  <c i="1" r="AZ96"/>
  <c r="BB94"/>
  <c r="W31"/>
  <c r="BC94"/>
  <c r="W32"/>
  <c i="3" r="F35"/>
  <c i="1" r="AZ97"/>
  <c i="3" r="J35"/>
  <c i="1" r="AV97"/>
  <c r="AT97"/>
  <c r="BA95"/>
  <c r="AW95"/>
  <c i="2" l="1" r="BK122"/>
  <c r="J122"/>
  <c i="1" r="AZ95"/>
  <c r="AV95"/>
  <c r="AT95"/>
  <c r="AX94"/>
  <c r="BA94"/>
  <c r="AW94"/>
  <c r="AK30"/>
  <c i="2" r="J32"/>
  <c i="1" r="AG96"/>
  <c r="AN96"/>
  <c i="3" r="J32"/>
  <c i="1" r="AG97"/>
  <c r="AN97"/>
  <c r="AY94"/>
  <c i="2" l="1" r="J41"/>
  <c r="J98"/>
  <c i="3" r="J41"/>
  <c i="1" r="AZ94"/>
  <c r="W29"/>
  <c r="W30"/>
  <c r="AG95"/>
  <c r="AG94"/>
  <c r="AK26"/>
  <c l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<sst xmlns="http://schemas.openxmlformats.org/spreadsheetml/2006/main">
  <si>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</si>
  <si>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</si>
  <si>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</si>
  <si>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</si>
  <si>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</si>
  <si>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{01794142-cdfe-4ac4-afae-54b791bd5bac}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</si>
  <si>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</si>
  <si>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</si>
  <si>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</si>
  <si>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</si>
  <si>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</si>
  <si>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</si>
  <si>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</si>
  <si>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</si>
  <si>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20212002005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</si>
  <si>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</si>
  <si>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</si>
  <si>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Rekonstrukce odborných učeben v Karviné - školy 3 - ZŠ Cihelní  pomůcky</t>
  </si>
  <si>
    <t>KSO:</t>
  </si>
  <si>
    <t>CC-CZ:</t>
  </si>
  <si>
    <t>Místo:</t>
  </si>
  <si>
    <t xml:space="preserve"> </t>
  </si>
  <si>
    <t>Datum:</t>
  </si>
  <si>
    <t>28. 9. 2018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</si>
  <si>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</si>
  <si>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</si>
  <si>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</si>
  <si>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</si>
  <si>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</si>
  <si>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</si>
  <si>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</si>
  <si>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</si>
  <si>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</si>
  <si>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</si>
  <si>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</si>
  <si>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</si>
  <si>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</si>
  <si>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</si>
  <si>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</si>
  <si>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</si>
  <si>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</si>
  <si>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</si>
  <si>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</si>
  <si>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</si>
  <si>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</si>
  <si>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</si>
  <si>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</si>
  <si>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</si>
  <si>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</si>
  <si>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</si>
  <si>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</si>
  <si>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</si>
  <si>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</si>
  <si>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</si>
  <si>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</si>
  <si>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</si>
  <si>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</si>
  <si>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</si>
  <si>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</si>
  <si>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</si>
  <si>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</si>
  <si>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</si>
  <si>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</si>
  <si>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</si>
  <si>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</si>
  <si>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</si>
  <si>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</si>
  <si>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</si>
  <si>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</si>
  <si>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</si>
  <si>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</si>
  <si>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</si>
  <si>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</si>
  <si>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</si>
  <si>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</si>
  <si>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</si>
  <si>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</si>
  <si>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20171701003RS2</t>
  </si>
  <si>
    <t xml:space="preserve">Rekonstrukce odborných učeben ZŠ  Cihelní   Karviná - pomůcky</t>
  </si>
  <si>
    <t>STA</t>
  </si>
  <si>
    <t>1</t>
  </si>
  <si>
    <t>{9aea1ca8-036f-420c-a05b-4d1d3ddaf2af}</t>
  </si>
  <si>
    <t>801 32</t>
  </si>
  <si>
    <t>2</t>
  </si>
  <si>
    <t>/</t>
  </si>
  <si>
    <t>001</t>
  </si>
  <si>
    <t xml:space="preserve">Pomůcky učebna informatiky </t>
  </si>
  <si>
    <t>Soupis</t>
  </si>
  <si>
    <t>{72bc6e50-4c8d-42b9-8e70-0792bb1a8585}</t>
  </si>
  <si>
    <t>002</t>
  </si>
  <si>
    <t>Pomůcky jazyková učebna</t>
  </si>
  <si>
    <t>{23a37ab2-909d-43d6-b4d1-54fb5f3dc218}</t>
  </si>
  <si>
    <t>KRYCÍ LIST SOUPISU PRACÍ</t>
  </si>
  <si>
    <t>Objekt:</t>
  </si>
  <si>
    <t xml:space="preserve">20171701003RS2 - Rekonstrukce odborných učeben ZŠ  Cihelní   Karviná - pomůcky</t>
  </si>
  <si>
    <t>Soupis:</t>
  </si>
  <si>
    <t xml:space="preserve">001 - Pomůcky učebna informatiky 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</si>
  <si>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</si>
  <si>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</si>
  <si>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</si>
  <si>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</si>
  <si>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</si>
  <si>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</si>
  <si>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102 - POmůcky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</si>
  <si>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</si>
  <si>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</si>
  <si>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</si>
  <si>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</si>
  <si>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</si>
  <si>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</si>
  <si>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</si>
  <si>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</si>
  <si>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</si>
  <si>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</si>
  <si>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</si>
  <si>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</si>
  <si>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</si>
  <si>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</si>
  <si>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</si>
  <si>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102</t>
  </si>
  <si>
    <t xml:space="preserve">POmůcky </t>
  </si>
  <si>
    <t>K</t>
  </si>
  <si>
    <t>R-10200</t>
  </si>
  <si>
    <t>Tabule s interaktivním systémem- učebna počítačová - viz. technická specifikace</t>
  </si>
  <si>
    <t>kus</t>
  </si>
  <si>
    <t>4</t>
  </si>
  <si>
    <t>-514216636</t>
  </si>
  <si>
    <t>002 - Pomůcky jazyková učebna</t>
  </si>
  <si>
    <t>M - Jazyková učebna</t>
  </si>
  <si>
    <t>M</t>
  </si>
  <si>
    <t>Jazyková učebna</t>
  </si>
  <si>
    <t>Trojlistá keramická tabule s posuvem + interaktivní projektor</t>
  </si>
  <si>
    <t>ks</t>
  </si>
  <si>
    <t>8</t>
  </si>
  <si>
    <t>P</t>
  </si>
  <si>
    <t>Poznámka k položce:_x000d_
Záruční doba 36 měsíců.</t>
  </si>
  <si>
    <t>5</t>
  </si>
  <si>
    <t>instalace a zprovoznění interaktivního setu + drobný montážní materiál</t>
  </si>
  <si>
    <t>10</t>
  </si>
  <si>
    <t>3</t>
  </si>
  <si>
    <t>6</t>
  </si>
  <si>
    <t>Radimagnetofon</t>
  </si>
  <si>
    <t>12</t>
  </si>
  <si>
    <t>7</t>
  </si>
  <si>
    <t>Laminátor</t>
  </si>
  <si>
    <t>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</si>
</sst>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20212002005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Rekonstrukce odborných učeben v Karviné - školy 3 - ZŠ Cihelní  pomůcky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28. 9. 2018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37.5" customHeight="1">
      <c r="A95" s="7"/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ROUND(SUM(AG96:AG97),2)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79</v>
      </c>
      <c r="AR95" s="123"/>
      <c r="AS95" s="124">
        <f>ROUND(SUM(AS96:AS97),2)</f>
        <v>0</v>
      </c>
      <c r="AT95" s="125">
        <f>ROUND(SUM(AV95:AW95),2)</f>
        <v>0</v>
      </c>
      <c r="AU95" s="126">
        <f>ROUND(SUM(AU96:AU97),5)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ROUND(SUM(AZ96:AZ97),2)</f>
        <v>0</v>
      </c>
      <c r="BA95" s="125">
        <f>ROUND(SUM(BA96:BA97),2)</f>
        <v>0</v>
      </c>
      <c r="BB95" s="125">
        <f>ROUND(SUM(BB96:BB97),2)</f>
        <v>0</v>
      </c>
      <c r="BC95" s="125">
        <f>ROUND(SUM(BC96:BC97),2)</f>
        <v>0</v>
      </c>
      <c r="BD95" s="127">
        <f>ROUND(SUM(BD96:BD97),2)</f>
        <v>0</v>
      </c>
      <c r="BE95" s="7"/>
      <c r="BS95" s="128" t="s">
        <v>72</v>
      </c>
      <c r="BT95" s="128" t="s">
        <v>80</v>
      </c>
      <c r="BU95" s="128" t="s">
        <v>74</v>
      </c>
      <c r="BV95" s="128" t="s">
        <v>75</v>
      </c>
      <c r="BW95" s="128" t="s">
        <v>81</v>
      </c>
      <c r="BX95" s="128" t="s">
        <v>5</v>
      </c>
      <c r="CL95" s="128" t="s">
        <v>82</v>
      </c>
      <c r="CM95" s="128" t="s">
        <v>83</v>
      </c>
    </row>
    <row r="96" s="4" customFormat="1" ht="16.5" customHeight="1">
      <c r="A96" s="129" t="s">
        <v>84</v>
      </c>
      <c r="B96" s="67"/>
      <c r="C96" s="130"/>
      <c r="D96" s="130"/>
      <c r="E96" s="131" t="s">
        <v>85</v>
      </c>
      <c r="F96" s="131"/>
      <c r="G96" s="131"/>
      <c r="H96" s="131"/>
      <c r="I96" s="131"/>
      <c r="J96" s="130"/>
      <c r="K96" s="131" t="s">
        <v>86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'001 - Pomůcky učebna info...'!J32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87</v>
      </c>
      <c r="AR96" s="69"/>
      <c r="AS96" s="134">
        <v>0</v>
      </c>
      <c r="AT96" s="135">
        <f>ROUND(SUM(AV96:AW96),2)</f>
        <v>0</v>
      </c>
      <c r="AU96" s="136">
        <f>'001 - Pomůcky učebna info...'!P122</f>
        <v>0</v>
      </c>
      <c r="AV96" s="135">
        <f>'001 - Pomůcky učebna info...'!J35</f>
        <v>0</v>
      </c>
      <c r="AW96" s="135">
        <f>'001 - Pomůcky učebna info...'!J36</f>
        <v>0</v>
      </c>
      <c r="AX96" s="135">
        <f>'001 - Pomůcky učebna info...'!J37</f>
        <v>0</v>
      </c>
      <c r="AY96" s="135">
        <f>'001 - Pomůcky učebna info...'!J38</f>
        <v>0</v>
      </c>
      <c r="AZ96" s="135">
        <f>'001 - Pomůcky učebna info...'!F35</f>
        <v>0</v>
      </c>
      <c r="BA96" s="135">
        <f>'001 - Pomůcky učebna info...'!F36</f>
        <v>0</v>
      </c>
      <c r="BB96" s="135">
        <f>'001 - Pomůcky učebna info...'!F37</f>
        <v>0</v>
      </c>
      <c r="BC96" s="135">
        <f>'001 - Pomůcky učebna info...'!F38</f>
        <v>0</v>
      </c>
      <c r="BD96" s="137">
        <f>'001 - Pomůcky učebna info...'!F39</f>
        <v>0</v>
      </c>
      <c r="BE96" s="4"/>
      <c r="BT96" s="138" t="s">
        <v>83</v>
      </c>
      <c r="BV96" s="138" t="s">
        <v>75</v>
      </c>
      <c r="BW96" s="138" t="s">
        <v>88</v>
      </c>
      <c r="BX96" s="138" t="s">
        <v>81</v>
      </c>
      <c r="CL96" s="138" t="s">
        <v>82</v>
      </c>
    </row>
    <row r="97" s="4" customFormat="1" ht="16.5" customHeight="1">
      <c r="A97" s="129" t="s">
        <v>84</v>
      </c>
      <c r="B97" s="67"/>
      <c r="C97" s="130"/>
      <c r="D97" s="130"/>
      <c r="E97" s="131" t="s">
        <v>89</v>
      </c>
      <c r="F97" s="131"/>
      <c r="G97" s="131"/>
      <c r="H97" s="131"/>
      <c r="I97" s="131"/>
      <c r="J97" s="130"/>
      <c r="K97" s="131" t="s">
        <v>90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'002 - Pomůcky jazyková uč...'!J32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87</v>
      </c>
      <c r="AR97" s="69"/>
      <c r="AS97" s="139">
        <v>0</v>
      </c>
      <c r="AT97" s="140">
        <f>ROUND(SUM(AV97:AW97),2)</f>
        <v>0</v>
      </c>
      <c r="AU97" s="141">
        <f>'002 - Pomůcky jazyková uč...'!P121</f>
        <v>0</v>
      </c>
      <c r="AV97" s="140">
        <f>'002 - Pomůcky jazyková uč...'!J35</f>
        <v>0</v>
      </c>
      <c r="AW97" s="140">
        <f>'002 - Pomůcky jazyková uč...'!J36</f>
        <v>0</v>
      </c>
      <c r="AX97" s="140">
        <f>'002 - Pomůcky jazyková uč...'!J37</f>
        <v>0</v>
      </c>
      <c r="AY97" s="140">
        <f>'002 - Pomůcky jazyková uč...'!J38</f>
        <v>0</v>
      </c>
      <c r="AZ97" s="140">
        <f>'002 - Pomůcky jazyková uč...'!F35</f>
        <v>0</v>
      </c>
      <c r="BA97" s="140">
        <f>'002 - Pomůcky jazyková uč...'!F36</f>
        <v>0</v>
      </c>
      <c r="BB97" s="140">
        <f>'002 - Pomůcky jazyková uč...'!F37</f>
        <v>0</v>
      </c>
      <c r="BC97" s="140">
        <f>'002 - Pomůcky jazyková uč...'!F38</f>
        <v>0</v>
      </c>
      <c r="BD97" s="142">
        <f>'002 - Pomůcky jazyková uč...'!F39</f>
        <v>0</v>
      </c>
      <c r="BE97" s="4"/>
      <c r="BT97" s="138" t="s">
        <v>83</v>
      </c>
      <c r="BV97" s="138" t="s">
        <v>75</v>
      </c>
      <c r="BW97" s="138" t="s">
        <v>91</v>
      </c>
      <c r="BX97" s="138" t="s">
        <v>81</v>
      </c>
      <c r="CL97" s="138" t="s">
        <v>1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jBpfWtzMdzvkiydb0jlLICFq50AYpw+oEd4EZBiS08E8gTsihERIaNuWn0S9fUWXeSQjd/VLJFw3bD3Osinxbg==" hashValue="BFDrlus3/Hn24YwHB9Wn24d8YvvVKMsQ5jQFTk85PYYlbzzbHrO3Uki2foXReuGYD5EXdmXSmO1OanhJZAD78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001 - Pomůcky učebna info...'!C2" display="/"/>
    <hyperlink ref="A97" location="'002 - Pomůcky jazyková uč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hidden="1" s="1" customFormat="1" ht="24.96" customHeight="1">
      <c r="B4" s="17"/>
      <c r="D4" s="145" t="s">
        <v>92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 xml:space="preserve">Rekonstrukce odborných učeben v Karviné - školy 3 - ZŠ Cihelní  pomůcky</v>
      </c>
      <c r="F7" s="147"/>
      <c r="G7" s="147"/>
      <c r="H7" s="147"/>
      <c r="L7" s="17"/>
    </row>
    <row r="8" hidden="1" s="1" customFormat="1" ht="12" customHeight="1">
      <c r="B8" s="17"/>
      <c r="D8" s="147" t="s">
        <v>93</v>
      </c>
      <c r="L8" s="17"/>
    </row>
    <row r="9" hidden="1" s="2" customFormat="1" ht="23.25" customHeight="1">
      <c r="A9" s="35"/>
      <c r="B9" s="41"/>
      <c r="C9" s="35"/>
      <c r="D9" s="35"/>
      <c r="E9" s="148" t="s">
        <v>94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95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96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82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28. 9. 2018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ROUND((SUM(BE122:BE125)),  2)</f>
        <v>0</v>
      </c>
      <c r="G35" s="35"/>
      <c r="H35" s="35"/>
      <c r="I35" s="161">
        <v>0.20999999999999999</v>
      </c>
      <c r="J35" s="160">
        <f>ROUND(((SUM(BE122:BE125))*I35),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39</v>
      </c>
      <c r="F36" s="160">
        <f>ROUND((SUM(BF122:BF125)),  2)</f>
        <v>0</v>
      </c>
      <c r="G36" s="35"/>
      <c r="H36" s="35"/>
      <c r="I36" s="161">
        <v>0.14999999999999999</v>
      </c>
      <c r="J36" s="160">
        <f>ROUND(((SUM(BF122:BF125))*I36),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ROUND((SUM(BG122:BG125)),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ROUND((SUM(BH122:BH125)),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ROUND((SUM(BI122:BI125)),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 xml:space="preserve">Rekonstrukce odborných učeben v Karviné - školy 3 - ZŠ Cihelní  pomůcky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23.25" customHeight="1">
      <c r="A87" s="35"/>
      <c r="B87" s="36"/>
      <c r="C87" s="37"/>
      <c r="D87" s="37"/>
      <c r="E87" s="180" t="s">
        <v>94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95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 xml:space="preserve">001 - Pomůcky učebna informatiky 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28. 9. 2018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98</v>
      </c>
      <c r="D96" s="182"/>
      <c r="E96" s="182"/>
      <c r="F96" s="182"/>
      <c r="G96" s="182"/>
      <c r="H96" s="182"/>
      <c r="I96" s="182"/>
      <c r="J96" s="183" t="s">
        <v>99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100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101</v>
      </c>
    </row>
    <row r="99" s="9" customFormat="1" ht="24.96" customHeight="1">
      <c r="A99" s="9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1"/>
      <c r="C100" s="130"/>
      <c r="D100" s="192" t="s">
        <v>103</v>
      </c>
      <c r="E100" s="193"/>
      <c r="F100" s="193"/>
      <c r="G100" s="193"/>
      <c r="H100" s="193"/>
      <c r="I100" s="193"/>
      <c r="J100" s="194">
        <f>J124</f>
        <v>0</v>
      </c>
      <c r="K100" s="130"/>
      <c r="L100" s="19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80" t="str">
        <f>E7</f>
        <v xml:space="preserve">Rekonstrukce odborných učeben v Karviné - školy 3 - ZŠ Cihelní  pomůcky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93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23.25" customHeight="1">
      <c r="A112" s="35"/>
      <c r="B112" s="36"/>
      <c r="C112" s="37"/>
      <c r="D112" s="37"/>
      <c r="E112" s="180" t="s">
        <v>94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95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 xml:space="preserve">001 - Pomůcky učebna informatiky 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28. 9. 2018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 </v>
      </c>
      <c r="G118" s="37"/>
      <c r="H118" s="37"/>
      <c r="I118" s="29" t="s">
        <v>29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IF(E20="","",E20)</f>
        <v>Vyplň údaj</v>
      </c>
      <c r="G119" s="37"/>
      <c r="H119" s="37"/>
      <c r="I119" s="29" t="s">
        <v>31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6"/>
      <c r="B121" s="197"/>
      <c r="C121" s="198" t="s">
        <v>105</v>
      </c>
      <c r="D121" s="199" t="s">
        <v>58</v>
      </c>
      <c r="E121" s="199" t="s">
        <v>54</v>
      </c>
      <c r="F121" s="199" t="s">
        <v>55</v>
      </c>
      <c r="G121" s="199" t="s">
        <v>106</v>
      </c>
      <c r="H121" s="199" t="s">
        <v>107</v>
      </c>
      <c r="I121" s="199" t="s">
        <v>108</v>
      </c>
      <c r="J121" s="199" t="s">
        <v>99</v>
      </c>
      <c r="K121" s="200" t="s">
        <v>109</v>
      </c>
      <c r="L121" s="201"/>
      <c r="M121" s="97" t="s">
        <v>1</v>
      </c>
      <c r="N121" s="98" t="s">
        <v>37</v>
      </c>
      <c r="O121" s="98" t="s">
        <v>110</v>
      </c>
      <c r="P121" s="98" t="s">
        <v>111</v>
      </c>
      <c r="Q121" s="98" t="s">
        <v>112</v>
      </c>
      <c r="R121" s="98" t="s">
        <v>113</v>
      </c>
      <c r="S121" s="98" t="s">
        <v>114</v>
      </c>
      <c r="T121" s="99" t="s">
        <v>115</v>
      </c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</row>
    <row r="122" s="2" customFormat="1" ht="22.8" customHeight="1">
      <c r="A122" s="35"/>
      <c r="B122" s="36"/>
      <c r="C122" s="104" t="s">
        <v>116</v>
      </c>
      <c r="D122" s="37"/>
      <c r="E122" s="37"/>
      <c r="F122" s="37"/>
      <c r="G122" s="37"/>
      <c r="H122" s="37"/>
      <c r="I122" s="37"/>
      <c r="J122" s="202">
        <f>BK122</f>
        <v>0</v>
      </c>
      <c r="K122" s="37"/>
      <c r="L122" s="41"/>
      <c r="M122" s="100"/>
      <c r="N122" s="203"/>
      <c r="O122" s="101"/>
      <c r="P122" s="204">
        <f>P123</f>
        <v>0</v>
      </c>
      <c r="Q122" s="101"/>
      <c r="R122" s="204">
        <f>R123</f>
        <v>0</v>
      </c>
      <c r="S122" s="101"/>
      <c r="T122" s="205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101</v>
      </c>
      <c r="BK122" s="206">
        <f>BK123</f>
        <v>0</v>
      </c>
    </row>
    <row r="123" s="12" customFormat="1" ht="25.92" customHeight="1">
      <c r="A123" s="12"/>
      <c r="B123" s="207"/>
      <c r="C123" s="208"/>
      <c r="D123" s="209" t="s">
        <v>72</v>
      </c>
      <c r="E123" s="210" t="s">
        <v>117</v>
      </c>
      <c r="F123" s="210" t="s">
        <v>117</v>
      </c>
      <c r="G123" s="208"/>
      <c r="H123" s="208"/>
      <c r="I123" s="211"/>
      <c r="J123" s="212">
        <f>BK123</f>
        <v>0</v>
      </c>
      <c r="K123" s="208"/>
      <c r="L123" s="213"/>
      <c r="M123" s="214"/>
      <c r="N123" s="215"/>
      <c r="O123" s="215"/>
      <c r="P123" s="216">
        <f>P124</f>
        <v>0</v>
      </c>
      <c r="Q123" s="215"/>
      <c r="R123" s="216">
        <f>R124</f>
        <v>0</v>
      </c>
      <c r="S123" s="215"/>
      <c r="T123" s="21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8" t="s">
        <v>80</v>
      </c>
      <c r="AT123" s="219" t="s">
        <v>72</v>
      </c>
      <c r="AU123" s="219" t="s">
        <v>73</v>
      </c>
      <c r="AY123" s="218" t="s">
        <v>118</v>
      </c>
      <c r="BK123" s="220">
        <f>BK124</f>
        <v>0</v>
      </c>
    </row>
    <row r="124" s="12" customFormat="1" ht="22.8" customHeight="1">
      <c r="A124" s="12"/>
      <c r="B124" s="207"/>
      <c r="C124" s="208"/>
      <c r="D124" s="209" t="s">
        <v>72</v>
      </c>
      <c r="E124" s="221" t="s">
        <v>119</v>
      </c>
      <c r="F124" s="221" t="s">
        <v>120</v>
      </c>
      <c r="G124" s="208"/>
      <c r="H124" s="208"/>
      <c r="I124" s="211"/>
      <c r="J124" s="222">
        <f>BK124</f>
        <v>0</v>
      </c>
      <c r="K124" s="208"/>
      <c r="L124" s="213"/>
      <c r="M124" s="214"/>
      <c r="N124" s="215"/>
      <c r="O124" s="215"/>
      <c r="P124" s="216">
        <f>P125</f>
        <v>0</v>
      </c>
      <c r="Q124" s="215"/>
      <c r="R124" s="216">
        <f>R125</f>
        <v>0</v>
      </c>
      <c r="S124" s="215"/>
      <c r="T124" s="217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8" t="s">
        <v>80</v>
      </c>
      <c r="AT124" s="219" t="s">
        <v>72</v>
      </c>
      <c r="AU124" s="219" t="s">
        <v>80</v>
      </c>
      <c r="AY124" s="218" t="s">
        <v>118</v>
      </c>
      <c r="BK124" s="220">
        <f>BK125</f>
        <v>0</v>
      </c>
    </row>
    <row r="125" s="2" customFormat="1">
      <c r="A125" s="35"/>
      <c r="B125" s="36"/>
      <c r="C125" s="223" t="s">
        <v>80</v>
      </c>
      <c r="D125" s="223" t="s">
        <v>121</v>
      </c>
      <c r="E125" s="224" t="s">
        <v>122</v>
      </c>
      <c r="F125" s="225" t="s">
        <v>123</v>
      </c>
      <c r="G125" s="226" t="s">
        <v>124</v>
      </c>
      <c r="H125" s="227">
        <v>1</v>
      </c>
      <c r="I125" s="228"/>
      <c r="J125" s="229">
        <f>ROUND(I125*H125,2)</f>
        <v>0</v>
      </c>
      <c r="K125" s="225" t="s">
        <v>1</v>
      </c>
      <c r="L125" s="41"/>
      <c r="M125" s="230" t="s">
        <v>1</v>
      </c>
      <c r="N125" s="231" t="s">
        <v>38</v>
      </c>
      <c r="O125" s="232"/>
      <c r="P125" s="233">
        <f>O125*H125</f>
        <v>0</v>
      </c>
      <c r="Q125" s="233">
        <v>0</v>
      </c>
      <c r="R125" s="233">
        <f>Q125*H125</f>
        <v>0</v>
      </c>
      <c r="S125" s="233">
        <v>0</v>
      </c>
      <c r="T125" s="23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125</v>
      </c>
      <c r="AT125" s="235" t="s">
        <v>121</v>
      </c>
      <c r="AU125" s="235" t="s">
        <v>83</v>
      </c>
      <c r="AY125" s="14" t="s">
        <v>118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80</v>
      </c>
      <c r="BK125" s="236">
        <f>ROUND(I125*H125,2)</f>
        <v>0</v>
      </c>
      <c r="BL125" s="14" t="s">
        <v>125</v>
      </c>
      <c r="BM125" s="235" t="s">
        <v>126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XL4grPh/Z56r1zh1F8eeDcHRzlVw/YjxXSHYoRVRsLOa8TMmqAX6EOLbK4ywGRda7u00iUV3RwQSD3+ulVhfnQ==" hashValue="tNmj/fDZZ2T2Utu/rCLGVIfmVklWptAXfhiJ+/yXbueH4BwSYY6j+AA1ryyGjcFFgCyAIJAu7OjXR8WdMmJvaA==" algorithmName="SHA-512" password="CC35"/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83</v>
      </c>
    </row>
    <row r="4" hidden="1" s="1" customFormat="1" ht="24.96" customHeight="1">
      <c r="B4" s="17"/>
      <c r="D4" s="145" t="s">
        <v>92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 xml:space="preserve">Rekonstrukce odborných učeben v Karviné - školy 3 - ZŠ Cihelní  pomůcky</v>
      </c>
      <c r="F7" s="147"/>
      <c r="G7" s="147"/>
      <c r="H7" s="147"/>
      <c r="L7" s="17"/>
    </row>
    <row r="8" hidden="1" s="1" customFormat="1" ht="12" customHeight="1">
      <c r="B8" s="17"/>
      <c r="D8" s="147" t="s">
        <v>93</v>
      </c>
      <c r="L8" s="17"/>
    </row>
    <row r="9" hidden="1" s="2" customFormat="1" ht="23.25" customHeight="1">
      <c r="A9" s="35"/>
      <c r="B9" s="41"/>
      <c r="C9" s="35"/>
      <c r="D9" s="35"/>
      <c r="E9" s="148" t="s">
        <v>94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95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127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28. 9. 2018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ROUND((SUM(BE121:BE130)),  2)</f>
        <v>0</v>
      </c>
      <c r="G35" s="35"/>
      <c r="H35" s="35"/>
      <c r="I35" s="161">
        <v>0.20999999999999999</v>
      </c>
      <c r="J35" s="160">
        <f>ROUND(((SUM(BE121:BE130))*I35),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39</v>
      </c>
      <c r="F36" s="160">
        <f>ROUND((SUM(BF121:BF130)),  2)</f>
        <v>0</v>
      </c>
      <c r="G36" s="35"/>
      <c r="H36" s="35"/>
      <c r="I36" s="161">
        <v>0.14999999999999999</v>
      </c>
      <c r="J36" s="160">
        <f>ROUND(((SUM(BF121:BF130))*I36),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ROUND((SUM(BG121:BG130)),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ROUND((SUM(BH121:BH130)),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ROUND((SUM(BI121:BI130)),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80" t="str">
        <f>E7</f>
        <v xml:space="preserve">Rekonstrukce odborných učeben v Karviné - školy 3 - ZŠ Cihelní  pomůcky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93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23.25" customHeight="1">
      <c r="A87" s="35"/>
      <c r="B87" s="36"/>
      <c r="C87" s="37"/>
      <c r="D87" s="37"/>
      <c r="E87" s="180" t="s">
        <v>94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95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002 - Pomůcky jazyková učebna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28. 9. 2018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98</v>
      </c>
      <c r="D96" s="182"/>
      <c r="E96" s="182"/>
      <c r="F96" s="182"/>
      <c r="G96" s="182"/>
      <c r="H96" s="182"/>
      <c r="I96" s="182"/>
      <c r="J96" s="183" t="s">
        <v>99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100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101</v>
      </c>
    </row>
    <row r="99" s="9" customFormat="1" ht="24.96" customHeight="1">
      <c r="A99" s="9"/>
      <c r="B99" s="185"/>
      <c r="C99" s="186"/>
      <c r="D99" s="187" t="s">
        <v>128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104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80" t="str">
        <f>E7</f>
        <v xml:space="preserve">Rekonstrukce odborných učeben v Karviné - školy 3 - ZŠ Cihelní  pomůcky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93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23.25" customHeight="1">
      <c r="A111" s="35"/>
      <c r="B111" s="36"/>
      <c r="C111" s="37"/>
      <c r="D111" s="37"/>
      <c r="E111" s="180" t="s">
        <v>94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95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002 - Pomůcky jazyková učebna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28. 9. 2018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6"/>
      <c r="B120" s="197"/>
      <c r="C120" s="198" t="s">
        <v>105</v>
      </c>
      <c r="D120" s="199" t="s">
        <v>58</v>
      </c>
      <c r="E120" s="199" t="s">
        <v>54</v>
      </c>
      <c r="F120" s="199" t="s">
        <v>55</v>
      </c>
      <c r="G120" s="199" t="s">
        <v>106</v>
      </c>
      <c r="H120" s="199" t="s">
        <v>107</v>
      </c>
      <c r="I120" s="199" t="s">
        <v>108</v>
      </c>
      <c r="J120" s="199" t="s">
        <v>99</v>
      </c>
      <c r="K120" s="200" t="s">
        <v>109</v>
      </c>
      <c r="L120" s="201"/>
      <c r="M120" s="97" t="s">
        <v>1</v>
      </c>
      <c r="N120" s="98" t="s">
        <v>37</v>
      </c>
      <c r="O120" s="98" t="s">
        <v>110</v>
      </c>
      <c r="P120" s="98" t="s">
        <v>111</v>
      </c>
      <c r="Q120" s="98" t="s">
        <v>112</v>
      </c>
      <c r="R120" s="98" t="s">
        <v>113</v>
      </c>
      <c r="S120" s="98" t="s">
        <v>114</v>
      </c>
      <c r="T120" s="99" t="s">
        <v>115</v>
      </c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</row>
    <row r="121" s="2" customFormat="1" ht="22.8" customHeight="1">
      <c r="A121" s="35"/>
      <c r="B121" s="36"/>
      <c r="C121" s="104" t="s">
        <v>116</v>
      </c>
      <c r="D121" s="37"/>
      <c r="E121" s="37"/>
      <c r="F121" s="37"/>
      <c r="G121" s="37"/>
      <c r="H121" s="37"/>
      <c r="I121" s="37"/>
      <c r="J121" s="202">
        <f>BK121</f>
        <v>0</v>
      </c>
      <c r="K121" s="37"/>
      <c r="L121" s="41"/>
      <c r="M121" s="100"/>
      <c r="N121" s="203"/>
      <c r="O121" s="101"/>
      <c r="P121" s="204">
        <f>P122</f>
        <v>0</v>
      </c>
      <c r="Q121" s="101"/>
      <c r="R121" s="204">
        <f>R122</f>
        <v>0</v>
      </c>
      <c r="S121" s="101"/>
      <c r="T121" s="205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101</v>
      </c>
      <c r="BK121" s="206">
        <f>BK122</f>
        <v>0</v>
      </c>
    </row>
    <row r="122" s="12" customFormat="1" ht="25.92" customHeight="1">
      <c r="A122" s="12"/>
      <c r="B122" s="207"/>
      <c r="C122" s="208"/>
      <c r="D122" s="209" t="s">
        <v>72</v>
      </c>
      <c r="E122" s="210" t="s">
        <v>129</v>
      </c>
      <c r="F122" s="210" t="s">
        <v>130</v>
      </c>
      <c r="G122" s="208"/>
      <c r="H122" s="208"/>
      <c r="I122" s="211"/>
      <c r="J122" s="212">
        <f>BK122</f>
        <v>0</v>
      </c>
      <c r="K122" s="208"/>
      <c r="L122" s="213"/>
      <c r="M122" s="214"/>
      <c r="N122" s="215"/>
      <c r="O122" s="215"/>
      <c r="P122" s="216">
        <f>SUM(P123:P130)</f>
        <v>0</v>
      </c>
      <c r="Q122" s="215"/>
      <c r="R122" s="216">
        <f>SUM(R123:R130)</f>
        <v>0</v>
      </c>
      <c r="S122" s="215"/>
      <c r="T122" s="217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8" t="s">
        <v>80</v>
      </c>
      <c r="AT122" s="219" t="s">
        <v>72</v>
      </c>
      <c r="AU122" s="219" t="s">
        <v>73</v>
      </c>
      <c r="AY122" s="218" t="s">
        <v>118</v>
      </c>
      <c r="BK122" s="220">
        <f>SUM(BK123:BK130)</f>
        <v>0</v>
      </c>
    </row>
    <row r="123" s="2" customFormat="1">
      <c r="A123" s="35"/>
      <c r="B123" s="36"/>
      <c r="C123" s="223" t="s">
        <v>80</v>
      </c>
      <c r="D123" s="223" t="s">
        <v>121</v>
      </c>
      <c r="E123" s="224" t="s">
        <v>125</v>
      </c>
      <c r="F123" s="225" t="s">
        <v>131</v>
      </c>
      <c r="G123" s="226" t="s">
        <v>132</v>
      </c>
      <c r="H123" s="227">
        <v>1</v>
      </c>
      <c r="I123" s="228"/>
      <c r="J123" s="229">
        <f>ROUND(I123*H123,2)</f>
        <v>0</v>
      </c>
      <c r="K123" s="225" t="s">
        <v>1</v>
      </c>
      <c r="L123" s="41"/>
      <c r="M123" s="237" t="s">
        <v>1</v>
      </c>
      <c r="N123" s="238" t="s">
        <v>38</v>
      </c>
      <c r="O123" s="88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5" t="s">
        <v>125</v>
      </c>
      <c r="AT123" s="235" t="s">
        <v>121</v>
      </c>
      <c r="AU123" s="235" t="s">
        <v>80</v>
      </c>
      <c r="AY123" s="14" t="s">
        <v>118</v>
      </c>
      <c r="BE123" s="236">
        <f>IF(N123="základní",J123,0)</f>
        <v>0</v>
      </c>
      <c r="BF123" s="236">
        <f>IF(N123="snížená",J123,0)</f>
        <v>0</v>
      </c>
      <c r="BG123" s="236">
        <f>IF(N123="zákl. přenesená",J123,0)</f>
        <v>0</v>
      </c>
      <c r="BH123" s="236">
        <f>IF(N123="sníž. přenesená",J123,0)</f>
        <v>0</v>
      </c>
      <c r="BI123" s="236">
        <f>IF(N123="nulová",J123,0)</f>
        <v>0</v>
      </c>
      <c r="BJ123" s="14" t="s">
        <v>80</v>
      </c>
      <c r="BK123" s="236">
        <f>ROUND(I123*H123,2)</f>
        <v>0</v>
      </c>
      <c r="BL123" s="14" t="s">
        <v>125</v>
      </c>
      <c r="BM123" s="235" t="s">
        <v>133</v>
      </c>
    </row>
    <row r="124" s="2" customFormat="1">
      <c r="A124" s="35"/>
      <c r="B124" s="36"/>
      <c r="C124" s="37"/>
      <c r="D124" s="241" t="s">
        <v>134</v>
      </c>
      <c r="E124" s="37"/>
      <c r="F124" s="242" t="s">
        <v>135</v>
      </c>
      <c r="G124" s="37"/>
      <c r="H124" s="37"/>
      <c r="I124" s="243"/>
      <c r="J124" s="37"/>
      <c r="K124" s="37"/>
      <c r="L124" s="41"/>
      <c r="M124" s="244"/>
      <c r="N124" s="245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134</v>
      </c>
      <c r="AU124" s="14" t="s">
        <v>80</v>
      </c>
    </row>
    <row r="125" s="2" customFormat="1">
      <c r="A125" s="35"/>
      <c r="B125" s="36"/>
      <c r="C125" s="223" t="s">
        <v>83</v>
      </c>
      <c r="D125" s="223" t="s">
        <v>121</v>
      </c>
      <c r="E125" s="224" t="s">
        <v>136</v>
      </c>
      <c r="F125" s="225" t="s">
        <v>137</v>
      </c>
      <c r="G125" s="226" t="s">
        <v>132</v>
      </c>
      <c r="H125" s="227">
        <v>1</v>
      </c>
      <c r="I125" s="228"/>
      <c r="J125" s="229">
        <f>ROUND(I125*H125,2)</f>
        <v>0</v>
      </c>
      <c r="K125" s="225" t="s">
        <v>1</v>
      </c>
      <c r="L125" s="41"/>
      <c r="M125" s="237" t="s">
        <v>1</v>
      </c>
      <c r="N125" s="238" t="s">
        <v>38</v>
      </c>
      <c r="O125" s="88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5" t="s">
        <v>125</v>
      </c>
      <c r="AT125" s="235" t="s">
        <v>121</v>
      </c>
      <c r="AU125" s="235" t="s">
        <v>80</v>
      </c>
      <c r="AY125" s="14" t="s">
        <v>118</v>
      </c>
      <c r="BE125" s="236">
        <f>IF(N125="základní",J125,0)</f>
        <v>0</v>
      </c>
      <c r="BF125" s="236">
        <f>IF(N125="snížená",J125,0)</f>
        <v>0</v>
      </c>
      <c r="BG125" s="236">
        <f>IF(N125="zákl. přenesená",J125,0)</f>
        <v>0</v>
      </c>
      <c r="BH125" s="236">
        <f>IF(N125="sníž. přenesená",J125,0)</f>
        <v>0</v>
      </c>
      <c r="BI125" s="236">
        <f>IF(N125="nulová",J125,0)</f>
        <v>0</v>
      </c>
      <c r="BJ125" s="14" t="s">
        <v>80</v>
      </c>
      <c r="BK125" s="236">
        <f>ROUND(I125*H125,2)</f>
        <v>0</v>
      </c>
      <c r="BL125" s="14" t="s">
        <v>125</v>
      </c>
      <c r="BM125" s="235" t="s">
        <v>138</v>
      </c>
    </row>
    <row r="126" s="2" customFormat="1">
      <c r="A126" s="35"/>
      <c r="B126" s="36"/>
      <c r="C126" s="37"/>
      <c r="D126" s="241" t="s">
        <v>134</v>
      </c>
      <c r="E126" s="37"/>
      <c r="F126" s="242" t="s">
        <v>135</v>
      </c>
      <c r="G126" s="37"/>
      <c r="H126" s="37"/>
      <c r="I126" s="243"/>
      <c r="J126" s="37"/>
      <c r="K126" s="37"/>
      <c r="L126" s="41"/>
      <c r="M126" s="244"/>
      <c r="N126" s="245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134</v>
      </c>
      <c r="AU126" s="14" t="s">
        <v>80</v>
      </c>
    </row>
    <row r="127" s="2" customFormat="1" ht="16.5" customHeight="1">
      <c r="A127" s="35"/>
      <c r="B127" s="36"/>
      <c r="C127" s="223" t="s">
        <v>139</v>
      </c>
      <c r="D127" s="223" t="s">
        <v>121</v>
      </c>
      <c r="E127" s="224" t="s">
        <v>140</v>
      </c>
      <c r="F127" s="225" t="s">
        <v>141</v>
      </c>
      <c r="G127" s="226" t="s">
        <v>132</v>
      </c>
      <c r="H127" s="227">
        <v>1</v>
      </c>
      <c r="I127" s="228"/>
      <c r="J127" s="229">
        <f>ROUND(I127*H127,2)</f>
        <v>0</v>
      </c>
      <c r="K127" s="225" t="s">
        <v>1</v>
      </c>
      <c r="L127" s="41"/>
      <c r="M127" s="237" t="s">
        <v>1</v>
      </c>
      <c r="N127" s="238" t="s">
        <v>38</v>
      </c>
      <c r="O127" s="88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5" t="s">
        <v>125</v>
      </c>
      <c r="AT127" s="235" t="s">
        <v>121</v>
      </c>
      <c r="AU127" s="235" t="s">
        <v>80</v>
      </c>
      <c r="AY127" s="14" t="s">
        <v>118</v>
      </c>
      <c r="BE127" s="236">
        <f>IF(N127="základní",J127,0)</f>
        <v>0</v>
      </c>
      <c r="BF127" s="236">
        <f>IF(N127="snížená",J127,0)</f>
        <v>0</v>
      </c>
      <c r="BG127" s="236">
        <f>IF(N127="zákl. přenesená",J127,0)</f>
        <v>0</v>
      </c>
      <c r="BH127" s="236">
        <f>IF(N127="sníž. přenesená",J127,0)</f>
        <v>0</v>
      </c>
      <c r="BI127" s="236">
        <f>IF(N127="nulová",J127,0)</f>
        <v>0</v>
      </c>
      <c r="BJ127" s="14" t="s">
        <v>80</v>
      </c>
      <c r="BK127" s="236">
        <f>ROUND(I127*H127,2)</f>
        <v>0</v>
      </c>
      <c r="BL127" s="14" t="s">
        <v>125</v>
      </c>
      <c r="BM127" s="235" t="s">
        <v>142</v>
      </c>
    </row>
    <row r="128" s="2" customFormat="1">
      <c r="A128" s="35"/>
      <c r="B128" s="36"/>
      <c r="C128" s="37"/>
      <c r="D128" s="241" t="s">
        <v>134</v>
      </c>
      <c r="E128" s="37"/>
      <c r="F128" s="242" t="s">
        <v>135</v>
      </c>
      <c r="G128" s="37"/>
      <c r="H128" s="37"/>
      <c r="I128" s="243"/>
      <c r="J128" s="37"/>
      <c r="K128" s="37"/>
      <c r="L128" s="41"/>
      <c r="M128" s="244"/>
      <c r="N128" s="245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134</v>
      </c>
      <c r="AU128" s="14" t="s">
        <v>80</v>
      </c>
    </row>
    <row r="129" s="2" customFormat="1" ht="16.5" customHeight="1">
      <c r="A129" s="35"/>
      <c r="B129" s="36"/>
      <c r="C129" s="223" t="s">
        <v>125</v>
      </c>
      <c r="D129" s="223" t="s">
        <v>121</v>
      </c>
      <c r="E129" s="224" t="s">
        <v>143</v>
      </c>
      <c r="F129" s="225" t="s">
        <v>144</v>
      </c>
      <c r="G129" s="226" t="s">
        <v>132</v>
      </c>
      <c r="H129" s="227">
        <v>1</v>
      </c>
      <c r="I129" s="228"/>
      <c r="J129" s="229">
        <f>ROUND(I129*H129,2)</f>
        <v>0</v>
      </c>
      <c r="K129" s="225" t="s">
        <v>1</v>
      </c>
      <c r="L129" s="41"/>
      <c r="M129" s="237" t="s">
        <v>1</v>
      </c>
      <c r="N129" s="238" t="s">
        <v>38</v>
      </c>
      <c r="O129" s="88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5" t="s">
        <v>125</v>
      </c>
      <c r="AT129" s="235" t="s">
        <v>121</v>
      </c>
      <c r="AU129" s="235" t="s">
        <v>80</v>
      </c>
      <c r="AY129" s="14" t="s">
        <v>118</v>
      </c>
      <c r="BE129" s="236">
        <f>IF(N129="základní",J129,0)</f>
        <v>0</v>
      </c>
      <c r="BF129" s="236">
        <f>IF(N129="snížená",J129,0)</f>
        <v>0</v>
      </c>
      <c r="BG129" s="236">
        <f>IF(N129="zákl. přenesená",J129,0)</f>
        <v>0</v>
      </c>
      <c r="BH129" s="236">
        <f>IF(N129="sníž. přenesená",J129,0)</f>
        <v>0</v>
      </c>
      <c r="BI129" s="236">
        <f>IF(N129="nulová",J129,0)</f>
        <v>0</v>
      </c>
      <c r="BJ129" s="14" t="s">
        <v>80</v>
      </c>
      <c r="BK129" s="236">
        <f>ROUND(I129*H129,2)</f>
        <v>0</v>
      </c>
      <c r="BL129" s="14" t="s">
        <v>125</v>
      </c>
      <c r="BM129" s="235" t="s">
        <v>145</v>
      </c>
    </row>
    <row r="130" s="2" customFormat="1">
      <c r="A130" s="35"/>
      <c r="B130" s="36"/>
      <c r="C130" s="37"/>
      <c r="D130" s="241" t="s">
        <v>134</v>
      </c>
      <c r="E130" s="37"/>
      <c r="F130" s="242" t="s">
        <v>135</v>
      </c>
      <c r="G130" s="37"/>
      <c r="H130" s="37"/>
      <c r="I130" s="243"/>
      <c r="J130" s="37"/>
      <c r="K130" s="37"/>
      <c r="L130" s="41"/>
      <c r="M130" s="246"/>
      <c r="N130" s="247"/>
      <c r="O130" s="232"/>
      <c r="P130" s="232"/>
      <c r="Q130" s="232"/>
      <c r="R130" s="232"/>
      <c r="S130" s="232"/>
      <c r="T130" s="248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134</v>
      </c>
      <c r="AU130" s="14" t="s">
        <v>80</v>
      </c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41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sheet="1" autoFilter="0" formatColumns="0" formatRows="0" objects="1" scenarios="1" spinCount="100000" saltValue="MfUh4UlLJTIDRAn3shY6+W3RGxTt85xTMMeP1KAqYZLkP9+vfYZYp27pcporPZoY2vyoeUiEKZ9Jyvm0gHIYoQ==" hashValue="VD1YrJlrheWQhIjnX/OUaVJyMhiFEEIk31ZA1IVwhwwsNCrfZgi4MIeCZxbEsu5j7kwl76XyuFyJrwnQ2CQFbA==" algorithmName="SHA-512" password="CC35"/>
  <autoFilter ref="C120:K13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2021-02-27T20:17:52Z</dcterms:created>
  <dcterms:modified xsi:type="dcterms:W3CDTF">2021-02-27T20:17:55Z</dcterms:modified>
</cp:coreProperties>
</file>